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mi Objectives\Statistics &amp; Industry Data\Registration Statistics\Press Figures\2020\"/>
    </mc:Choice>
  </mc:AlternateContent>
  <bookViews>
    <workbookView xWindow="32760" yWindow="32760" windowWidth="23040" windowHeight="9060"/>
  </bookViews>
  <sheets>
    <sheet name="December 2020" sheetId="27" r:id="rId1"/>
  </sheets>
  <calcPr calcId="162913"/>
</workbook>
</file>

<file path=xl/calcChain.xml><?xml version="1.0" encoding="utf-8"?>
<calcChain xmlns="http://schemas.openxmlformats.org/spreadsheetml/2006/main">
  <c r="B43" i="27" l="1"/>
  <c r="C43" i="27"/>
  <c r="N17" i="27" l="1"/>
  <c r="M45" i="27"/>
  <c r="N34" i="27" s="1"/>
  <c r="L45" i="27"/>
  <c r="L47" i="27"/>
  <c r="M22" i="27"/>
  <c r="N14" i="27" s="1"/>
  <c r="L22" i="27"/>
  <c r="L25" i="27" s="1"/>
  <c r="K45" i="27"/>
  <c r="K46" i="27"/>
  <c r="N42" i="27"/>
  <c r="G45" i="27"/>
  <c r="G47" i="27" s="1"/>
  <c r="G48" i="27" s="1"/>
  <c r="B45" i="27"/>
  <c r="B46" i="27" s="1"/>
  <c r="D10" i="27"/>
  <c r="M30" i="27"/>
  <c r="H45" i="27"/>
  <c r="I25" i="27" s="1"/>
  <c r="F45" i="27"/>
  <c r="K22" i="27" s="1"/>
  <c r="K48" i="27"/>
  <c r="F48" i="27"/>
  <c r="K25" i="27" s="1"/>
  <c r="K47" i="27"/>
  <c r="F47" i="27"/>
  <c r="K24" i="27"/>
  <c r="F46" i="27"/>
  <c r="K23" i="27" s="1"/>
  <c r="L30" i="27"/>
  <c r="M4" i="27"/>
  <c r="L4" i="27"/>
  <c r="H4" i="27"/>
  <c r="G4" i="27"/>
  <c r="D22" i="27"/>
  <c r="N35" i="27"/>
  <c r="L48" i="27"/>
  <c r="D35" i="27"/>
  <c r="N11" i="27" l="1"/>
  <c r="D14" i="27"/>
  <c r="D6" i="27"/>
  <c r="D19" i="27"/>
  <c r="N41" i="27"/>
  <c r="N8" i="27"/>
  <c r="M24" i="27"/>
  <c r="N18" i="27" s="1"/>
  <c r="N16" i="27"/>
  <c r="N6" i="27"/>
  <c r="N5" i="27"/>
  <c r="N10" i="27"/>
  <c r="N15" i="27"/>
  <c r="N7" i="27"/>
  <c r="N9" i="27"/>
  <c r="M25" i="27"/>
  <c r="D18" i="27"/>
  <c r="D38" i="27"/>
  <c r="D12" i="27"/>
  <c r="D8" i="27"/>
  <c r="D37" i="27"/>
  <c r="D7" i="27"/>
  <c r="D39" i="27"/>
  <c r="D24" i="27"/>
  <c r="N32" i="27"/>
  <c r="N39" i="27"/>
  <c r="M47" i="27"/>
  <c r="N44" i="27" s="1"/>
  <c r="M48" i="27"/>
  <c r="N37" i="27"/>
  <c r="N40" i="27"/>
  <c r="N38" i="27"/>
  <c r="N36" i="27"/>
  <c r="N33" i="27"/>
  <c r="N31" i="27"/>
  <c r="N13" i="27"/>
  <c r="N12" i="27"/>
  <c r="I20" i="27"/>
  <c r="I28" i="27"/>
  <c r="I15" i="27"/>
  <c r="I6" i="27"/>
  <c r="I27" i="27"/>
  <c r="I8" i="27"/>
  <c r="I9" i="27"/>
  <c r="H47" i="27"/>
  <c r="H48" i="27" s="1"/>
  <c r="I14" i="27"/>
  <c r="I18" i="27"/>
  <c r="I21" i="27"/>
  <c r="I29" i="27"/>
  <c r="I10" i="27"/>
  <c r="I22" i="27"/>
  <c r="I5" i="27"/>
  <c r="D20" i="27"/>
  <c r="L24" i="27"/>
  <c r="I19" i="27"/>
  <c r="I30" i="27"/>
  <c r="I11" i="27"/>
  <c r="I23" i="27"/>
  <c r="I17" i="27"/>
  <c r="I24" i="27"/>
  <c r="I7" i="27"/>
  <c r="I12" i="27"/>
  <c r="I13" i="27"/>
  <c r="I26" i="27"/>
  <c r="I16" i="27"/>
  <c r="D34" i="27"/>
  <c r="D15" i="27"/>
  <c r="D13" i="27"/>
  <c r="D16" i="27"/>
  <c r="D27" i="27"/>
  <c r="D28" i="27"/>
  <c r="D31" i="27"/>
  <c r="D36" i="27"/>
  <c r="D5" i="27"/>
  <c r="D40" i="27"/>
  <c r="D9" i="27"/>
  <c r="D25" i="27"/>
  <c r="D26" i="27"/>
  <c r="D21" i="27"/>
  <c r="D29" i="27"/>
  <c r="D17" i="27"/>
  <c r="D32" i="27"/>
  <c r="D33" i="27"/>
  <c r="D30" i="27"/>
  <c r="C45" i="27"/>
  <c r="C46" i="27" s="1"/>
  <c r="D23" i="27"/>
  <c r="D11" i="27"/>
  <c r="N43" i="27" l="1"/>
</calcChain>
</file>

<file path=xl/sharedStrings.xml><?xml version="1.0" encoding="utf-8"?>
<sst xmlns="http://schemas.openxmlformats.org/spreadsheetml/2006/main" count="134" uniqueCount="72">
  <si>
    <t>MARQUE</t>
  </si>
  <si>
    <t>% Share</t>
  </si>
  <si>
    <t>ALFA ROMEO</t>
  </si>
  <si>
    <t>CHRYSLER</t>
  </si>
  <si>
    <t>AUDI</t>
  </si>
  <si>
    <t>CITROEN</t>
  </si>
  <si>
    <t>DAF</t>
  </si>
  <si>
    <t>BMW</t>
  </si>
  <si>
    <t>HINO</t>
  </si>
  <si>
    <t>FIAT</t>
  </si>
  <si>
    <t>ISUZU</t>
  </si>
  <si>
    <t>FORD</t>
  </si>
  <si>
    <t>IVECO</t>
  </si>
  <si>
    <t>HYUNDAI</t>
  </si>
  <si>
    <t>MAN</t>
  </si>
  <si>
    <t>MITSUBISHI</t>
  </si>
  <si>
    <t>HONDA</t>
  </si>
  <si>
    <t>KIA</t>
  </si>
  <si>
    <t>RENAULT</t>
  </si>
  <si>
    <t>SCANIA</t>
  </si>
  <si>
    <t>MAZDA</t>
  </si>
  <si>
    <t>VOLVO</t>
  </si>
  <si>
    <t>JAGUAR</t>
  </si>
  <si>
    <t>LAND ROVER</t>
  </si>
  <si>
    <t>LEXUS</t>
  </si>
  <si>
    <t>NISSAN</t>
  </si>
  <si>
    <t>PEUGEOT</t>
  </si>
  <si>
    <t>MINI</t>
  </si>
  <si>
    <t>SEAT</t>
  </si>
  <si>
    <t>SUZUKI</t>
  </si>
  <si>
    <t>TOYOTA</t>
  </si>
  <si>
    <t>PORSCHE</t>
  </si>
  <si>
    <t>SKODA</t>
  </si>
  <si>
    <t>SUBARU</t>
  </si>
  <si>
    <t>BUSES/COACHES REGISTRATIONS</t>
  </si>
  <si>
    <t>OTHER</t>
  </si>
  <si>
    <t>PERODUA</t>
  </si>
  <si>
    <t>JEEP</t>
  </si>
  <si>
    <t>New Heavy Commerial Registrations</t>
  </si>
  <si>
    <t xml:space="preserve"> New Light Commercial Registrations</t>
  </si>
  <si>
    <t>New Passenger Car Registrations</t>
  </si>
  <si>
    <t>MERCEDES-BENZ</t>
  </si>
  <si>
    <t>VOLKSWAGEN</t>
  </si>
  <si>
    <t xml:space="preserve"> </t>
  </si>
  <si>
    <t>SSANGYONG</t>
  </si>
  <si>
    <t>DACIA</t>
  </si>
  <si>
    <t>GREAT WALL</t>
  </si>
  <si>
    <t>FUSO</t>
  </si>
  <si>
    <t xml:space="preserve">  </t>
  </si>
  <si>
    <t>PRIVATE IMPORT</t>
  </si>
  <si>
    <t>LDV</t>
  </si>
  <si>
    <t>VDL DAF</t>
  </si>
  <si>
    <t>DS</t>
  </si>
  <si>
    <t>OTOKAR</t>
  </si>
  <si>
    <t>YUTONG</t>
  </si>
  <si>
    <t>HIGER</t>
  </si>
  <si>
    <t>WRIGHTBUS</t>
  </si>
  <si>
    <t>SINOTRUK</t>
  </si>
  <si>
    <t>OPEL</t>
  </si>
  <si>
    <t>TESLA</t>
  </si>
  <si>
    <t>DENNIS EAGLE</t>
  </si>
  <si>
    <t>2020 change 2019</t>
  </si>
  <si>
    <t>SUNSUNDEGUI</t>
  </si>
  <si>
    <t>% change 2020 - 2019</t>
  </si>
  <si>
    <t>ROMAQUIP</t>
  </si>
  <si>
    <t>SIMI STATISTICAL SERVICE NEW REGISTRATIONS DECEMBER 2020</t>
  </si>
  <si>
    <t>01/12- 31/12</t>
  </si>
  <si>
    <t>01/01- 31/12</t>
  </si>
  <si>
    <t>Total December 2020</t>
  </si>
  <si>
    <t>Total December 2019</t>
  </si>
  <si>
    <t>CUPRA</t>
  </si>
  <si>
    <t>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</si>
</sst>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7" fillId="0" borderId="0" xfId="0" applyFont="1" applyAlignment="1"/>
    <xf numFmtId="0" fontId="8" fillId="0" borderId="2" xfId="0" applyFont="1" applyBorder="1"/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/>
    <xf numFmtId="3" fontId="7" fillId="0" borderId="0" xfId="0" applyNumberFormat="1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4" fillId="0" borderId="0" xfId="0" applyFont="1"/>
    <xf numFmtId="3" fontId="7" fillId="0" borderId="3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3" xfId="0" applyNumberFormat="1" applyBorder="1"/>
    <xf numFmtId="3" fontId="0" fillId="0" borderId="0" xfId="0" applyNumberFormat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0" fillId="0" borderId="0" xfId="0" applyFont="1"/>
    <xf numFmtId="10" fontId="6" fillId="0" borderId="6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10" fontId="6" fillId="0" borderId="5" xfId="0" applyNumberFormat="1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/>
    <xf numFmtId="10" fontId="7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3" fontId="7" fillId="0" borderId="0" xfId="0" applyNumberFormat="1" applyFont="1" applyBorder="1"/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10" fontId="10" fillId="0" borderId="0" xfId="0" applyNumberFormat="1" applyFont="1" applyBorder="1"/>
    <xf numFmtId="0" fontId="11" fillId="0" borderId="4" xfId="0" applyFont="1" applyBorder="1"/>
    <xf numFmtId="0" fontId="11" fillId="0" borderId="6" xfId="0" applyFont="1" applyBorder="1"/>
    <xf numFmtId="0" fontId="4" fillId="0" borderId="6" xfId="0" applyFont="1" applyBorder="1"/>
    <xf numFmtId="0" fontId="4" fillId="0" borderId="5" xfId="0" applyFont="1" applyBorder="1"/>
    <xf numFmtId="3" fontId="5" fillId="0" borderId="0" xfId="0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zoomScale="80" zoomScaleNormal="80" zoomScaleSheetLayoutView="65" workbookViewId="0">
      <selection activeCell="AA40" sqref="AA40"/>
    </sheetView>
  </sheetViews>
  <sheetFormatPr defaultRowHeight="12.75" x14ac:dyDescent="0.2"/>
  <cols>
    <col min="1" max="1" width="29.42578125" customWidth="1"/>
    <col min="2" max="2" width="15.140625" customWidth="1"/>
    <col min="3" max="3" width="14.28515625" customWidth="1"/>
    <col min="4" max="4" width="11.28515625" customWidth="1"/>
    <col min="5" max="5" width="1.5703125" customWidth="1"/>
    <col min="6" max="6" width="29" customWidth="1"/>
    <col min="7" max="7" width="14.7109375" style="17" customWidth="1"/>
    <col min="8" max="8" width="14.28515625" style="17" customWidth="1"/>
    <col min="9" max="9" width="10.7109375" style="17" bestFit="1" customWidth="1"/>
    <col min="10" max="10" width="1.42578125" style="17" customWidth="1"/>
    <col min="11" max="11" width="30.42578125" style="17" customWidth="1"/>
    <col min="12" max="12" width="15.7109375" customWidth="1"/>
    <col min="13" max="13" width="15" customWidth="1"/>
    <col min="14" max="14" width="11" style="13" customWidth="1"/>
  </cols>
  <sheetData>
    <row r="1" spans="1:15" s="1" customFormat="1" ht="26.25" x14ac:dyDescent="0.4">
      <c r="A1" s="59" t="s">
        <v>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s="2" customFormat="1" x14ac:dyDescent="0.2">
      <c r="A2" s="39"/>
      <c r="B2" s="37"/>
      <c r="C2" s="40"/>
      <c r="D2" s="40"/>
      <c r="E2" s="40"/>
      <c r="F2" s="40"/>
      <c r="G2" s="37"/>
      <c r="H2" s="37"/>
      <c r="I2" s="37"/>
      <c r="J2" s="37"/>
      <c r="K2" s="37"/>
      <c r="L2" s="37"/>
      <c r="M2" s="37"/>
      <c r="N2" s="41"/>
      <c r="O2" s="40"/>
    </row>
    <row r="3" spans="1:15" s="6" customFormat="1" x14ac:dyDescent="0.2">
      <c r="A3" s="3"/>
      <c r="B3" s="60" t="s">
        <v>40</v>
      </c>
      <c r="C3" s="60"/>
      <c r="D3" s="61"/>
      <c r="E3" s="35"/>
      <c r="F3" s="4"/>
      <c r="G3" s="62" t="s">
        <v>39</v>
      </c>
      <c r="H3" s="62"/>
      <c r="I3" s="63"/>
      <c r="J3" s="37"/>
      <c r="K3" s="5"/>
      <c r="L3" s="62" t="s">
        <v>38</v>
      </c>
      <c r="M3" s="62"/>
      <c r="N3" s="63"/>
      <c r="O3" s="42"/>
    </row>
    <row r="4" spans="1:15" s="10" customFormat="1" x14ac:dyDescent="0.2">
      <c r="A4" s="7" t="s">
        <v>0</v>
      </c>
      <c r="B4" s="8" t="s">
        <v>66</v>
      </c>
      <c r="C4" s="8" t="s">
        <v>67</v>
      </c>
      <c r="D4" s="9" t="s">
        <v>1</v>
      </c>
      <c r="E4" s="35"/>
      <c r="F4" s="7" t="s">
        <v>0</v>
      </c>
      <c r="G4" s="8" t="str">
        <f>B4</f>
        <v>01/12- 31/12</v>
      </c>
      <c r="H4" s="8" t="str">
        <f>C4</f>
        <v>01/01- 31/12</v>
      </c>
      <c r="I4" s="9" t="s">
        <v>1</v>
      </c>
      <c r="J4" s="35"/>
      <c r="K4" s="7" t="s">
        <v>0</v>
      </c>
      <c r="L4" s="8" t="str">
        <f>B4</f>
        <v>01/12- 31/12</v>
      </c>
      <c r="M4" s="8" t="str">
        <f>C4</f>
        <v>01/01- 31/12</v>
      </c>
      <c r="N4" s="9" t="s">
        <v>1</v>
      </c>
      <c r="O4" s="43"/>
    </row>
    <row r="5" spans="1:15" x14ac:dyDescent="0.2">
      <c r="A5" t="s">
        <v>2</v>
      </c>
      <c r="B5">
        <v>5</v>
      </c>
      <c r="C5">
        <v>26</v>
      </c>
      <c r="D5" s="12">
        <f>SUM(C5/C43)</f>
        <v>2.9437072596349804E-4</v>
      </c>
      <c r="E5" s="44"/>
      <c r="F5" t="s">
        <v>4</v>
      </c>
      <c r="G5">
        <v>0</v>
      </c>
      <c r="H5">
        <v>1</v>
      </c>
      <c r="I5" s="12">
        <f>SUM(H5/H45)</f>
        <v>4.601509295048776E-5</v>
      </c>
      <c r="J5" s="44"/>
      <c r="K5" t="s">
        <v>6</v>
      </c>
      <c r="L5">
        <v>2</v>
      </c>
      <c r="M5">
        <v>382</v>
      </c>
      <c r="N5" s="12">
        <f>M5/M22</f>
        <v>0.19731404958677687</v>
      </c>
      <c r="O5" s="14"/>
    </row>
    <row r="6" spans="1:15" x14ac:dyDescent="0.2">
      <c r="A6" t="s">
        <v>4</v>
      </c>
      <c r="B6">
        <v>5</v>
      </c>
      <c r="C6">
        <v>3664</v>
      </c>
      <c r="D6" s="12">
        <f>SUM(C6/C43)</f>
        <v>4.1483628458856031E-2</v>
      </c>
      <c r="E6" s="44"/>
      <c r="F6" t="s">
        <v>5</v>
      </c>
      <c r="G6">
        <v>11</v>
      </c>
      <c r="H6">
        <v>1781</v>
      </c>
      <c r="I6" s="12">
        <f>SUM(H6/H45)</f>
        <v>8.1952880544818696E-2</v>
      </c>
      <c r="J6" s="44"/>
      <c r="K6" t="s">
        <v>60</v>
      </c>
      <c r="L6">
        <v>0</v>
      </c>
      <c r="M6">
        <v>6</v>
      </c>
      <c r="N6" s="12">
        <f>SUM(M6/M22)</f>
        <v>3.0991735537190084E-3</v>
      </c>
      <c r="O6" s="14"/>
    </row>
    <row r="7" spans="1:15" x14ac:dyDescent="0.2">
      <c r="A7" t="s">
        <v>7</v>
      </c>
      <c r="B7">
        <v>16</v>
      </c>
      <c r="C7">
        <v>3119</v>
      </c>
      <c r="D7" s="12">
        <f>SUM(C7/C43)</f>
        <v>3.5313165164621164E-2</v>
      </c>
      <c r="E7" s="44"/>
      <c r="F7" t="s">
        <v>45</v>
      </c>
      <c r="G7">
        <v>1</v>
      </c>
      <c r="H7">
        <v>18</v>
      </c>
      <c r="I7" s="12">
        <f>SUM(H7/H45)</f>
        <v>8.2827167310877965E-4</v>
      </c>
      <c r="J7" s="44"/>
      <c r="K7" t="s">
        <v>47</v>
      </c>
      <c r="L7">
        <v>1</v>
      </c>
      <c r="M7">
        <v>51</v>
      </c>
      <c r="N7" s="12">
        <f>SUM(M7/M22)</f>
        <v>2.6342975206611569E-2</v>
      </c>
      <c r="O7" s="14"/>
    </row>
    <row r="8" spans="1:15" x14ac:dyDescent="0.2">
      <c r="A8" t="s">
        <v>3</v>
      </c>
      <c r="B8">
        <v>0</v>
      </c>
      <c r="C8">
        <v>0</v>
      </c>
      <c r="D8" s="12">
        <f>SUM(C8/C43)</f>
        <v>0</v>
      </c>
      <c r="E8" s="44"/>
      <c r="F8" t="s">
        <v>9</v>
      </c>
      <c r="G8">
        <v>5</v>
      </c>
      <c r="H8">
        <v>245</v>
      </c>
      <c r="I8" s="12">
        <f>SUM(H8/H45)</f>
        <v>1.1273697772869502E-2</v>
      </c>
      <c r="J8" s="44"/>
      <c r="K8" t="s">
        <v>8</v>
      </c>
      <c r="L8">
        <v>0</v>
      </c>
      <c r="M8">
        <v>0</v>
      </c>
      <c r="N8" s="12">
        <f>SUM(M8/M22)</f>
        <v>0</v>
      </c>
      <c r="O8" s="14"/>
    </row>
    <row r="9" spans="1:15" x14ac:dyDescent="0.2">
      <c r="A9" t="s">
        <v>5</v>
      </c>
      <c r="B9">
        <v>35</v>
      </c>
      <c r="C9">
        <v>875</v>
      </c>
      <c r="D9" s="12">
        <f>SUM(C9/C43)</f>
        <v>9.9067071237715684E-3</v>
      </c>
      <c r="E9" s="44"/>
      <c r="F9" t="s">
        <v>11</v>
      </c>
      <c r="G9">
        <v>39</v>
      </c>
      <c r="H9">
        <v>5093</v>
      </c>
      <c r="I9" s="12">
        <f>SUM(H9/H45)</f>
        <v>0.23435486839683417</v>
      </c>
      <c r="J9" s="44"/>
      <c r="K9" t="s">
        <v>10</v>
      </c>
      <c r="L9">
        <v>1</v>
      </c>
      <c r="M9">
        <v>64</v>
      </c>
      <c r="N9" s="12">
        <f>SUM(M9/M22)</f>
        <v>3.3057851239669422E-2</v>
      </c>
      <c r="O9" s="14"/>
    </row>
    <row r="10" spans="1:15" x14ac:dyDescent="0.2">
      <c r="A10" t="s">
        <v>70</v>
      </c>
      <c r="B10">
        <v>2</v>
      </c>
      <c r="C10">
        <v>2</v>
      </c>
      <c r="D10" s="12">
        <f>SUM(C10/C43)</f>
        <v>2.2643901997192158E-5</v>
      </c>
      <c r="E10" s="44"/>
      <c r="F10" t="s">
        <v>47</v>
      </c>
      <c r="G10">
        <v>3</v>
      </c>
      <c r="H10">
        <v>65</v>
      </c>
      <c r="I10" s="12">
        <f>SUM(H10/H45)</f>
        <v>2.9909810417817046E-3</v>
      </c>
      <c r="J10" s="44"/>
      <c r="K10" t="s">
        <v>12</v>
      </c>
      <c r="L10">
        <v>0</v>
      </c>
      <c r="M10">
        <v>73</v>
      </c>
      <c r="N10" s="12">
        <f>SUM(M10/M22)</f>
        <v>3.7706611570247933E-2</v>
      </c>
      <c r="O10" s="14"/>
    </row>
    <row r="11" spans="1:15" x14ac:dyDescent="0.2">
      <c r="A11" t="s">
        <v>45</v>
      </c>
      <c r="B11">
        <v>3</v>
      </c>
      <c r="C11">
        <v>1874</v>
      </c>
      <c r="D11" s="12">
        <f>SUM(C11/C43)</f>
        <v>2.1217336171369051E-2</v>
      </c>
      <c r="E11" s="44"/>
      <c r="F11" t="s">
        <v>46</v>
      </c>
      <c r="G11">
        <v>0</v>
      </c>
      <c r="H11">
        <v>0</v>
      </c>
      <c r="I11" s="12">
        <f>SUM(H11/H45)</f>
        <v>0</v>
      </c>
      <c r="J11" s="44"/>
      <c r="K11" t="s">
        <v>14</v>
      </c>
      <c r="L11">
        <v>1</v>
      </c>
      <c r="M11">
        <v>125</v>
      </c>
      <c r="N11" s="12">
        <f>SUM(M11/M22)</f>
        <v>6.4566115702479332E-2</v>
      </c>
      <c r="O11" s="14"/>
    </row>
    <row r="12" spans="1:15" ht="13.5" customHeight="1" x14ac:dyDescent="0.2">
      <c r="A12" t="s">
        <v>52</v>
      </c>
      <c r="B12">
        <v>0</v>
      </c>
      <c r="C12">
        <v>0</v>
      </c>
      <c r="D12" s="12">
        <f>SUM(C12/C43)</f>
        <v>0</v>
      </c>
      <c r="E12" s="44"/>
      <c r="F12" t="s">
        <v>13</v>
      </c>
      <c r="G12">
        <v>0</v>
      </c>
      <c r="H12">
        <v>348</v>
      </c>
      <c r="I12" s="12">
        <f>SUM(H12/H45)</f>
        <v>1.601325234676974E-2</v>
      </c>
      <c r="J12" s="44"/>
      <c r="K12" t="s">
        <v>41</v>
      </c>
      <c r="L12">
        <v>1</v>
      </c>
      <c r="M12">
        <v>142</v>
      </c>
      <c r="N12" s="12">
        <f>SUM(M12/M22)</f>
        <v>7.3347107438016534E-2</v>
      </c>
      <c r="O12" s="14"/>
    </row>
    <row r="13" spans="1:15" x14ac:dyDescent="0.2">
      <c r="A13" t="s">
        <v>9</v>
      </c>
      <c r="B13">
        <v>0</v>
      </c>
      <c r="C13">
        <v>219</v>
      </c>
      <c r="D13" s="12">
        <f>SUM(C13/C43)</f>
        <v>2.479507268692541E-3</v>
      </c>
      <c r="E13" s="44"/>
      <c r="F13" t="s">
        <v>10</v>
      </c>
      <c r="G13">
        <v>0</v>
      </c>
      <c r="H13">
        <v>136</v>
      </c>
      <c r="I13" s="12">
        <f>SUM(H13/H45)</f>
        <v>6.2580526412663352E-3</v>
      </c>
      <c r="J13" s="44"/>
      <c r="K13" t="s">
        <v>18</v>
      </c>
      <c r="L13">
        <v>4</v>
      </c>
      <c r="M13">
        <v>211</v>
      </c>
      <c r="N13" s="12">
        <f>SUM(M13/M22)</f>
        <v>0.10898760330578512</v>
      </c>
      <c r="O13" s="14"/>
    </row>
    <row r="14" spans="1:15" x14ac:dyDescent="0.2">
      <c r="A14" t="s">
        <v>11</v>
      </c>
      <c r="B14">
        <v>29</v>
      </c>
      <c r="C14">
        <v>6790</v>
      </c>
      <c r="D14" s="12">
        <f>SUM(C14/C43)</f>
        <v>7.6876047280467374E-2</v>
      </c>
      <c r="E14" s="44"/>
      <c r="F14" t="s">
        <v>12</v>
      </c>
      <c r="G14">
        <v>2</v>
      </c>
      <c r="H14">
        <v>75</v>
      </c>
      <c r="I14" s="12">
        <f>SUM(H14/H45)</f>
        <v>3.4511319712865821E-3</v>
      </c>
      <c r="J14" s="45"/>
      <c r="K14" t="s">
        <v>64</v>
      </c>
      <c r="L14">
        <v>0</v>
      </c>
      <c r="M14">
        <v>1</v>
      </c>
      <c r="N14" s="12">
        <f>SUM(M14/M22)</f>
        <v>5.1652892561983473E-4</v>
      </c>
      <c r="O14" s="14"/>
    </row>
    <row r="15" spans="1:15" x14ac:dyDescent="0.2">
      <c r="A15" t="s">
        <v>16</v>
      </c>
      <c r="B15">
        <v>32</v>
      </c>
      <c r="C15">
        <v>854</v>
      </c>
      <c r="D15" s="12">
        <f>SUM(C15/C43)</f>
        <v>9.6689461528010508E-3</v>
      </c>
      <c r="E15" s="44"/>
      <c r="F15" t="s">
        <v>17</v>
      </c>
      <c r="G15">
        <v>0</v>
      </c>
      <c r="H15">
        <v>294</v>
      </c>
      <c r="I15" s="12">
        <f>SUM(H15/H45)</f>
        <v>1.3528437327443401E-2</v>
      </c>
      <c r="J15" s="44"/>
      <c r="K15" t="s">
        <v>19</v>
      </c>
      <c r="L15">
        <v>3</v>
      </c>
      <c r="M15">
        <v>438</v>
      </c>
      <c r="N15" s="12">
        <f>SUM(M15/M22)</f>
        <v>0.2262396694214876</v>
      </c>
      <c r="O15" s="14"/>
    </row>
    <row r="16" spans="1:15" x14ac:dyDescent="0.2">
      <c r="A16" t="s">
        <v>13</v>
      </c>
      <c r="B16">
        <v>80</v>
      </c>
      <c r="C16">
        <v>8179</v>
      </c>
      <c r="D16" s="12">
        <f>SUM(C16/C43)</f>
        <v>9.2602237217517328E-2</v>
      </c>
      <c r="E16" s="44"/>
      <c r="F16" t="s">
        <v>23</v>
      </c>
      <c r="G16">
        <v>0</v>
      </c>
      <c r="H16">
        <v>253</v>
      </c>
      <c r="I16" s="12">
        <f>SUM(H16/H45)</f>
        <v>1.1641818516473404E-2</v>
      </c>
      <c r="J16" s="44"/>
      <c r="K16" t="s">
        <v>57</v>
      </c>
      <c r="L16">
        <v>0</v>
      </c>
      <c r="M16">
        <v>0</v>
      </c>
      <c r="N16" s="12">
        <f>SUM(M16/M22)</f>
        <v>0</v>
      </c>
      <c r="O16" s="14"/>
    </row>
    <row r="17" spans="1:17" x14ac:dyDescent="0.2">
      <c r="A17" t="s">
        <v>22</v>
      </c>
      <c r="B17">
        <v>5</v>
      </c>
      <c r="C17">
        <v>273</v>
      </c>
      <c r="D17" s="12">
        <f>SUM(C17/C43)</f>
        <v>3.0908926226167295E-3</v>
      </c>
      <c r="E17" s="44"/>
      <c r="F17" t="s">
        <v>50</v>
      </c>
      <c r="G17">
        <v>3</v>
      </c>
      <c r="H17">
        <v>160</v>
      </c>
      <c r="I17" s="12">
        <f>SUM(H17/H45)</f>
        <v>7.362414872078042E-3</v>
      </c>
      <c r="J17" s="44"/>
      <c r="K17" t="s">
        <v>21</v>
      </c>
      <c r="L17">
        <v>6</v>
      </c>
      <c r="M17">
        <v>414</v>
      </c>
      <c r="N17" s="12">
        <f>SUM(M17/M23)</f>
        <v>0.18699186991869918</v>
      </c>
      <c r="O17" s="14"/>
    </row>
    <row r="18" spans="1:17" x14ac:dyDescent="0.2">
      <c r="A18" t="s">
        <v>37</v>
      </c>
      <c r="B18">
        <v>1</v>
      </c>
      <c r="C18">
        <v>18</v>
      </c>
      <c r="D18" s="12">
        <f>SUM(C18/C43)</f>
        <v>2.037951179747294E-4</v>
      </c>
      <c r="E18" s="44"/>
      <c r="F18" t="s">
        <v>14</v>
      </c>
      <c r="G18">
        <v>0</v>
      </c>
      <c r="H18">
        <v>117</v>
      </c>
      <c r="I18" s="12">
        <f>SUM(H18/H45)</f>
        <v>5.3837658752070678E-3</v>
      </c>
      <c r="J18" s="44"/>
      <c r="K18" t="s">
        <v>49</v>
      </c>
      <c r="L18">
        <v>3</v>
      </c>
      <c r="M18">
        <v>29</v>
      </c>
      <c r="N18" s="12">
        <f>SUM(M18/M24)</f>
        <v>-0.10431654676258993</v>
      </c>
      <c r="O18" s="14"/>
    </row>
    <row r="19" spans="1:17" x14ac:dyDescent="0.2">
      <c r="A19" t="s">
        <v>17</v>
      </c>
      <c r="B19">
        <v>2</v>
      </c>
      <c r="C19">
        <v>5275</v>
      </c>
      <c r="D19" s="12">
        <f>SUM(C19/C43)</f>
        <v>5.9723291517594312E-2</v>
      </c>
      <c r="E19" s="44"/>
      <c r="F19" t="s">
        <v>41</v>
      </c>
      <c r="G19">
        <v>18</v>
      </c>
      <c r="H19">
        <v>1376</v>
      </c>
      <c r="I19" s="12">
        <f>SUM(H19/H45)</f>
        <v>6.331676789987116E-2</v>
      </c>
      <c r="J19" s="44"/>
      <c r="K19" s="16" t="s">
        <v>43</v>
      </c>
      <c r="L19" s="14" t="s">
        <v>43</v>
      </c>
      <c r="M19" s="14" t="s">
        <v>43</v>
      </c>
      <c r="N19" s="12" t="s">
        <v>43</v>
      </c>
      <c r="O19" s="14"/>
    </row>
    <row r="20" spans="1:17" x14ac:dyDescent="0.2">
      <c r="A20" t="s">
        <v>23</v>
      </c>
      <c r="B20">
        <v>11</v>
      </c>
      <c r="C20">
        <v>1107</v>
      </c>
      <c r="D20" s="12">
        <f>SUM(C20/C43)</f>
        <v>1.2533399755445859E-2</v>
      </c>
      <c r="E20" s="44"/>
      <c r="F20" t="s">
        <v>15</v>
      </c>
      <c r="G20">
        <v>2</v>
      </c>
      <c r="H20">
        <v>190</v>
      </c>
      <c r="I20" s="12">
        <f>SUM(H20/H45)</f>
        <v>8.742867660592674E-3</v>
      </c>
      <c r="J20" s="44"/>
      <c r="K20" s="16"/>
      <c r="L20" s="14"/>
      <c r="M20" s="14"/>
      <c r="N20" s="12"/>
      <c r="O20" s="14"/>
    </row>
    <row r="21" spans="1:17" x14ac:dyDescent="0.2">
      <c r="A21" t="s">
        <v>24</v>
      </c>
      <c r="B21">
        <v>3</v>
      </c>
      <c r="C21">
        <v>417</v>
      </c>
      <c r="D21" s="12">
        <f>SUM(C21/C43)</f>
        <v>4.7212535664145645E-3</v>
      </c>
      <c r="E21" s="44"/>
      <c r="F21" t="s">
        <v>25</v>
      </c>
      <c r="G21">
        <v>5</v>
      </c>
      <c r="H21">
        <v>812</v>
      </c>
      <c r="I21" s="12">
        <f>SUM(H21/H45)</f>
        <v>3.7364255475796061E-2</v>
      </c>
      <c r="J21" s="44"/>
      <c r="K21" s="16"/>
      <c r="L21" s="14"/>
      <c r="M21" s="14"/>
      <c r="N21" s="15"/>
      <c r="O21" s="14"/>
    </row>
    <row r="22" spans="1:17" x14ac:dyDescent="0.2">
      <c r="A22" t="s">
        <v>20</v>
      </c>
      <c r="B22">
        <v>5</v>
      </c>
      <c r="C22">
        <v>1257</v>
      </c>
      <c r="D22" s="12">
        <f>SUM(C22/C43)</f>
        <v>1.423169240523527E-2</v>
      </c>
      <c r="E22" s="44"/>
      <c r="F22" t="s">
        <v>58</v>
      </c>
      <c r="G22">
        <v>26</v>
      </c>
      <c r="H22">
        <v>1077</v>
      </c>
      <c r="I22" s="12">
        <f>SUM(H22/H45)</f>
        <v>4.9558255107675316E-2</v>
      </c>
      <c r="J22" s="44"/>
      <c r="K22" s="22" t="str">
        <f>F45</f>
        <v>Total December 2020</v>
      </c>
      <c r="L22" s="35">
        <f>SUM(L5:L20)</f>
        <v>22</v>
      </c>
      <c r="M22" s="58">
        <f>SUM(M5:M18)</f>
        <v>1936</v>
      </c>
      <c r="N22" s="15"/>
      <c r="O22" s="14"/>
      <c r="P22" s="21"/>
      <c r="Q22" s="21"/>
    </row>
    <row r="23" spans="1:17" x14ac:dyDescent="0.2">
      <c r="A23" t="s">
        <v>41</v>
      </c>
      <c r="B23">
        <v>53</v>
      </c>
      <c r="C23">
        <v>2961</v>
      </c>
      <c r="D23" s="12">
        <f>SUM(C23/C43)</f>
        <v>3.3524296906842985E-2</v>
      </c>
      <c r="E23" s="44"/>
      <c r="F23" t="s">
        <v>26</v>
      </c>
      <c r="G23">
        <v>16</v>
      </c>
      <c r="H23">
        <v>2054</v>
      </c>
      <c r="I23" s="12">
        <f>SUM(H23/H45)</f>
        <v>9.4515000920301864E-2</v>
      </c>
      <c r="J23" s="44"/>
      <c r="K23" s="22" t="str">
        <f>F46</f>
        <v>Total December 2019</v>
      </c>
      <c r="L23" s="37">
        <v>36</v>
      </c>
      <c r="M23" s="57">
        <v>2214</v>
      </c>
      <c r="N23" s="15"/>
      <c r="O23" s="14"/>
    </row>
    <row r="24" spans="1:17" x14ac:dyDescent="0.2">
      <c r="A24" t="s">
        <v>71</v>
      </c>
      <c r="B24">
        <v>25</v>
      </c>
      <c r="C24">
        <v>25</v>
      </c>
      <c r="D24" s="12">
        <f>SUM(C24/C43)</f>
        <v>2.8304877496490197E-4</v>
      </c>
      <c r="E24" s="44"/>
      <c r="F24" t="s">
        <v>18</v>
      </c>
      <c r="G24">
        <v>26</v>
      </c>
      <c r="H24">
        <v>2829</v>
      </c>
      <c r="I24" s="12">
        <f>SUM(H24/H45)</f>
        <v>0.13017669795692988</v>
      </c>
      <c r="J24" s="44"/>
      <c r="K24" s="22" t="str">
        <f>F47</f>
        <v>2020 change 2019</v>
      </c>
      <c r="L24" s="24">
        <f>SUM(L22-L23)</f>
        <v>-14</v>
      </c>
      <c r="M24" s="24">
        <f>SUM(M22-M23)</f>
        <v>-278</v>
      </c>
      <c r="N24" s="15"/>
      <c r="O24" s="14"/>
    </row>
    <row r="25" spans="1:17" x14ac:dyDescent="0.2">
      <c r="A25" t="s">
        <v>27</v>
      </c>
      <c r="B25">
        <v>6</v>
      </c>
      <c r="C25">
        <v>432</v>
      </c>
      <c r="D25" s="12">
        <f>SUM(C25/C43)</f>
        <v>4.8910828313935058E-3</v>
      </c>
      <c r="E25" s="44"/>
      <c r="F25" t="s">
        <v>44</v>
      </c>
      <c r="G25">
        <v>0</v>
      </c>
      <c r="H25">
        <v>22</v>
      </c>
      <c r="I25" s="12">
        <f>SUM(H25/H45)</f>
        <v>1.0123320449107306E-3</v>
      </c>
      <c r="J25" s="44"/>
      <c r="K25" s="22" t="str">
        <f>F48</f>
        <v>% change 2020 - 2019</v>
      </c>
      <c r="L25" s="25">
        <f>SUM((L22-L23)/L23)</f>
        <v>-0.3888888888888889</v>
      </c>
      <c r="M25" s="25">
        <f>SUM((M22-M23)/M23)</f>
        <v>-0.12556458897922312</v>
      </c>
      <c r="N25" s="15"/>
      <c r="O25" s="14"/>
    </row>
    <row r="26" spans="1:17" x14ac:dyDescent="0.2">
      <c r="A26" t="s">
        <v>15</v>
      </c>
      <c r="B26">
        <v>0</v>
      </c>
      <c r="C26">
        <v>387</v>
      </c>
      <c r="D26" s="12">
        <f>SUM(C26/C43)</f>
        <v>4.3815950364566826E-3</v>
      </c>
      <c r="E26" s="44"/>
      <c r="F26" t="s">
        <v>33</v>
      </c>
      <c r="G26">
        <v>0</v>
      </c>
      <c r="H26">
        <v>0</v>
      </c>
      <c r="I26" s="12">
        <f>SUM(H26/H45)</f>
        <v>0</v>
      </c>
      <c r="J26" s="44"/>
      <c r="K26" s="26"/>
      <c r="L26" s="30"/>
      <c r="M26" s="30"/>
      <c r="N26" s="28"/>
      <c r="O26" s="14"/>
    </row>
    <row r="27" spans="1:17" x14ac:dyDescent="0.2">
      <c r="A27" t="s">
        <v>25</v>
      </c>
      <c r="B27">
        <v>35</v>
      </c>
      <c r="C27">
        <v>5253</v>
      </c>
      <c r="D27" s="12">
        <f>SUM(C27/C43)</f>
        <v>5.9474208595625196E-2</v>
      </c>
      <c r="E27" s="44"/>
      <c r="F27" t="s">
        <v>30</v>
      </c>
      <c r="G27">
        <v>3</v>
      </c>
      <c r="H27">
        <v>1293</v>
      </c>
      <c r="I27" s="12">
        <f>SUM(H27/H45)</f>
        <v>5.949751518498067E-2</v>
      </c>
      <c r="J27" s="44"/>
      <c r="K27" s="46"/>
      <c r="L27" s="25"/>
      <c r="M27" s="25"/>
      <c r="N27" s="31"/>
      <c r="O27" s="14"/>
    </row>
    <row r="28" spans="1:17" x14ac:dyDescent="0.2">
      <c r="A28" t="s">
        <v>58</v>
      </c>
      <c r="B28">
        <v>12</v>
      </c>
      <c r="C28">
        <v>1945</v>
      </c>
      <c r="D28" s="12">
        <f>SUM(C28/C43)</f>
        <v>2.2021194692269371E-2</v>
      </c>
      <c r="E28" s="44"/>
      <c r="F28" t="s">
        <v>42</v>
      </c>
      <c r="G28">
        <v>135</v>
      </c>
      <c r="H28">
        <v>3356</v>
      </c>
      <c r="I28" s="12">
        <f>SUM(H28/H45)</f>
        <v>0.15442665194183691</v>
      </c>
      <c r="J28" s="44"/>
      <c r="K28" s="45"/>
      <c r="L28" s="43"/>
      <c r="M28" s="14"/>
      <c r="N28" s="31"/>
      <c r="O28" s="14"/>
    </row>
    <row r="29" spans="1:17" x14ac:dyDescent="0.2">
      <c r="A29" t="s">
        <v>36</v>
      </c>
      <c r="B29">
        <v>0</v>
      </c>
      <c r="C29">
        <v>0</v>
      </c>
      <c r="D29" s="12">
        <f>SUM(C29/C43)</f>
        <v>0</v>
      </c>
      <c r="E29" s="44"/>
      <c r="F29" t="s">
        <v>49</v>
      </c>
      <c r="G29">
        <v>0</v>
      </c>
      <c r="H29">
        <v>32</v>
      </c>
      <c r="I29" s="12">
        <f>SUM(H29/H45)</f>
        <v>1.4724829744156083E-3</v>
      </c>
      <c r="J29" s="44"/>
      <c r="K29" s="5"/>
      <c r="L29" s="33" t="s">
        <v>34</v>
      </c>
      <c r="M29" s="33"/>
      <c r="N29" s="34"/>
      <c r="O29" s="14"/>
    </row>
    <row r="30" spans="1:17" x14ac:dyDescent="0.2">
      <c r="A30" t="s">
        <v>26</v>
      </c>
      <c r="B30">
        <v>21</v>
      </c>
      <c r="C30">
        <v>4651</v>
      </c>
      <c r="D30" s="12">
        <f>SUM(C30/C43)</f>
        <v>5.2658394094470359E-2</v>
      </c>
      <c r="E30" s="44"/>
      <c r="F30" t="s">
        <v>35</v>
      </c>
      <c r="G30">
        <v>6</v>
      </c>
      <c r="H30">
        <v>105</v>
      </c>
      <c r="I30" s="12">
        <f>SUM(H30/H45)</f>
        <v>4.8315847598012149E-3</v>
      </c>
      <c r="J30" s="45"/>
      <c r="K30" s="7" t="s">
        <v>0</v>
      </c>
      <c r="L30" s="8" t="str">
        <f>B4</f>
        <v>01/12- 31/12</v>
      </c>
      <c r="M30" s="8" t="str">
        <f>C4</f>
        <v>01/01- 31/12</v>
      </c>
      <c r="N30" s="9" t="s">
        <v>1</v>
      </c>
      <c r="O30" s="14"/>
    </row>
    <row r="31" spans="1:17" x14ac:dyDescent="0.2">
      <c r="A31" t="s">
        <v>31</v>
      </c>
      <c r="B31">
        <v>0</v>
      </c>
      <c r="C31">
        <v>109</v>
      </c>
      <c r="D31" s="12">
        <f>SUM(C31/C43)</f>
        <v>1.2340926588469724E-3</v>
      </c>
      <c r="E31" s="44"/>
      <c r="F31" s="16" t="s">
        <v>43</v>
      </c>
      <c r="G31"/>
      <c r="H31"/>
      <c r="I31" s="12" t="s">
        <v>43</v>
      </c>
      <c r="J31" s="45"/>
      <c r="K31" t="s">
        <v>6</v>
      </c>
      <c r="L31">
        <v>0</v>
      </c>
      <c r="M31">
        <v>1</v>
      </c>
      <c r="N31" s="12">
        <f>SUM(M31/M45)</f>
        <v>7.6923076923076927E-3</v>
      </c>
      <c r="O31" s="14"/>
    </row>
    <row r="32" spans="1:17" x14ac:dyDescent="0.2">
      <c r="A32" t="s">
        <v>49</v>
      </c>
      <c r="B32">
        <v>0</v>
      </c>
      <c r="C32">
        <v>52</v>
      </c>
      <c r="D32" s="12">
        <f>SUM(C32/C43)</f>
        <v>5.8874145192699609E-4</v>
      </c>
      <c r="E32" s="44"/>
      <c r="F32" s="16" t="s">
        <v>43</v>
      </c>
      <c r="G32"/>
      <c r="H32"/>
      <c r="I32" s="12" t="s">
        <v>43</v>
      </c>
      <c r="J32" s="45"/>
      <c r="K32" t="s">
        <v>55</v>
      </c>
      <c r="L32">
        <v>0</v>
      </c>
      <c r="M32">
        <v>23</v>
      </c>
      <c r="N32" s="12">
        <f>SUM(M32/M45)</f>
        <v>0.17692307692307693</v>
      </c>
      <c r="O32" s="14"/>
    </row>
    <row r="33" spans="1:15" x14ac:dyDescent="0.2">
      <c r="A33" t="s">
        <v>18</v>
      </c>
      <c r="B33">
        <v>11</v>
      </c>
      <c r="C33">
        <v>4067</v>
      </c>
      <c r="D33" s="12">
        <f>SUM(C33/C43)</f>
        <v>4.604637471129025E-2</v>
      </c>
      <c r="E33" s="44"/>
      <c r="F33" s="16" t="s">
        <v>48</v>
      </c>
      <c r="G33"/>
      <c r="H33"/>
      <c r="I33" s="12" t="s">
        <v>43</v>
      </c>
      <c r="J33" s="45"/>
      <c r="K33" t="s">
        <v>10</v>
      </c>
      <c r="L33">
        <v>0</v>
      </c>
      <c r="M33">
        <v>26</v>
      </c>
      <c r="N33" s="12">
        <f>SUM(M33/M45)</f>
        <v>0.2</v>
      </c>
      <c r="O33" s="14"/>
    </row>
    <row r="34" spans="1:15" x14ac:dyDescent="0.2">
      <c r="A34" t="s">
        <v>28</v>
      </c>
      <c r="B34">
        <v>22</v>
      </c>
      <c r="C34">
        <v>3352</v>
      </c>
      <c r="D34" s="12">
        <f>SUM(C34/C43)</f>
        <v>3.7951179747294055E-2</v>
      </c>
      <c r="E34" s="44"/>
      <c r="F34" s="16" t="s">
        <v>43</v>
      </c>
      <c r="G34"/>
      <c r="H34"/>
      <c r="I34" s="12" t="s">
        <v>43</v>
      </c>
      <c r="J34" s="44"/>
      <c r="K34" t="s">
        <v>12</v>
      </c>
      <c r="L34">
        <v>0</v>
      </c>
      <c r="M34">
        <v>1</v>
      </c>
      <c r="N34" s="12">
        <f>SUM(M34/M45)</f>
        <v>7.6923076923076927E-3</v>
      </c>
      <c r="O34" s="14"/>
    </row>
    <row r="35" spans="1:15" x14ac:dyDescent="0.2">
      <c r="A35" t="s">
        <v>32</v>
      </c>
      <c r="B35">
        <v>15</v>
      </c>
      <c r="C35">
        <v>7417</v>
      </c>
      <c r="D35" s="12">
        <f>SUM(C35/C43)</f>
        <v>8.397491055658711E-2</v>
      </c>
      <c r="E35" s="44"/>
      <c r="F35" s="16" t="s">
        <v>48</v>
      </c>
      <c r="G35" s="14" t="s">
        <v>43</v>
      </c>
      <c r="H35" s="14" t="s">
        <v>43</v>
      </c>
      <c r="I35" s="12" t="s">
        <v>43</v>
      </c>
      <c r="J35" s="44"/>
      <c r="K35" t="s">
        <v>14</v>
      </c>
      <c r="L35">
        <v>0</v>
      </c>
      <c r="M35">
        <v>0</v>
      </c>
      <c r="N35" s="12">
        <f>SUM(M35/M45)</f>
        <v>0</v>
      </c>
      <c r="O35" s="14"/>
    </row>
    <row r="36" spans="1:15" x14ac:dyDescent="0.2">
      <c r="A36" t="s">
        <v>44</v>
      </c>
      <c r="B36">
        <v>0</v>
      </c>
      <c r="C36">
        <v>56</v>
      </c>
      <c r="D36" s="12">
        <f>SUM(C36/C43)</f>
        <v>6.3402925592138037E-4</v>
      </c>
      <c r="E36" s="44"/>
      <c r="F36" s="16" t="s">
        <v>43</v>
      </c>
      <c r="G36" s="14" t="s">
        <v>43</v>
      </c>
      <c r="H36" s="14" t="s">
        <v>43</v>
      </c>
      <c r="I36" s="12" t="s">
        <v>43</v>
      </c>
      <c r="J36" s="45"/>
      <c r="K36" t="s">
        <v>41</v>
      </c>
      <c r="L36">
        <v>0</v>
      </c>
      <c r="M36">
        <v>0</v>
      </c>
      <c r="N36" s="12">
        <f>SUM(M36/M45)</f>
        <v>0</v>
      </c>
      <c r="O36" s="14"/>
    </row>
    <row r="37" spans="1:15" x14ac:dyDescent="0.2">
      <c r="A37" t="s">
        <v>33</v>
      </c>
      <c r="B37">
        <v>15</v>
      </c>
      <c r="C37">
        <v>73</v>
      </c>
      <c r="D37" s="12">
        <f>SUM(C37/C43)</f>
        <v>8.2650242289751367E-4</v>
      </c>
      <c r="E37" s="44"/>
      <c r="F37" s="16"/>
      <c r="G37" s="14"/>
      <c r="H37" s="14"/>
      <c r="I37" s="20"/>
      <c r="J37" s="45"/>
      <c r="K37" t="s">
        <v>53</v>
      </c>
      <c r="L37">
        <v>0</v>
      </c>
      <c r="M37">
        <v>0</v>
      </c>
      <c r="N37" s="12">
        <f>SUM(M37/M45)</f>
        <v>0</v>
      </c>
      <c r="O37" s="14"/>
    </row>
    <row r="38" spans="1:15" x14ac:dyDescent="0.2">
      <c r="A38" t="s">
        <v>29</v>
      </c>
      <c r="B38">
        <v>1</v>
      </c>
      <c r="C38">
        <v>926</v>
      </c>
      <c r="D38" s="12">
        <f>SUM(C38/C43)</f>
        <v>1.0484126624699969E-2</v>
      </c>
      <c r="E38" s="44"/>
      <c r="F38" s="16"/>
      <c r="G38" s="14"/>
      <c r="H38" s="14"/>
      <c r="I38" s="20"/>
      <c r="J38" s="45"/>
      <c r="K38" t="s">
        <v>19</v>
      </c>
      <c r="L38">
        <v>1</v>
      </c>
      <c r="M38">
        <v>1</v>
      </c>
      <c r="N38" s="12">
        <f>SUM(M38/M45)</f>
        <v>7.6923076923076927E-3</v>
      </c>
      <c r="O38" s="14"/>
    </row>
    <row r="39" spans="1:15" x14ac:dyDescent="0.2">
      <c r="A39" t="s">
        <v>59</v>
      </c>
      <c r="B39">
        <v>50</v>
      </c>
      <c r="C39">
        <v>780</v>
      </c>
      <c r="D39" s="12">
        <f>SUM(C39/C43)</f>
        <v>8.8311217789049413E-3</v>
      </c>
      <c r="E39" s="44"/>
      <c r="F39" s="16"/>
      <c r="G39" s="14"/>
      <c r="H39" s="14"/>
      <c r="I39" s="20"/>
      <c r="J39" s="11"/>
      <c r="K39" t="s">
        <v>62</v>
      </c>
      <c r="L39">
        <v>3</v>
      </c>
      <c r="M39">
        <v>16</v>
      </c>
      <c r="N39" s="12">
        <f>SUM(M39/M45)</f>
        <v>0.12307692307692308</v>
      </c>
      <c r="O39" s="14"/>
    </row>
    <row r="40" spans="1:15" x14ac:dyDescent="0.2">
      <c r="A40" t="s">
        <v>30</v>
      </c>
      <c r="B40">
        <v>5</v>
      </c>
      <c r="C40">
        <v>10020</v>
      </c>
      <c r="D40" s="12">
        <f>SUM(C40/C43)</f>
        <v>0.1134459490059327</v>
      </c>
      <c r="E40" s="44"/>
      <c r="F40" s="16"/>
      <c r="G40" s="19"/>
      <c r="H40" s="19"/>
      <c r="I40" s="20"/>
      <c r="J40" s="47"/>
      <c r="K40" t="s">
        <v>51</v>
      </c>
      <c r="L40">
        <v>0</v>
      </c>
      <c r="M40">
        <v>0</v>
      </c>
      <c r="N40" s="12">
        <f>SUM(M40/M45)</f>
        <v>0</v>
      </c>
      <c r="O40" s="14"/>
    </row>
    <row r="41" spans="1:15" x14ac:dyDescent="0.2">
      <c r="A41" t="s">
        <v>42</v>
      </c>
      <c r="B41">
        <v>85</v>
      </c>
      <c r="C41">
        <v>10689</v>
      </c>
      <c r="D41" s="12" t="s">
        <v>43</v>
      </c>
      <c r="E41" s="44"/>
      <c r="F41" s="16"/>
      <c r="G41" s="19"/>
      <c r="H41" s="19"/>
      <c r="I41" s="20"/>
      <c r="J41" s="19"/>
      <c r="K41" t="s">
        <v>21</v>
      </c>
      <c r="L41">
        <v>0</v>
      </c>
      <c r="M41">
        <v>40</v>
      </c>
      <c r="N41" s="12">
        <f>SUM(M41/M45)</f>
        <v>0.30769230769230771</v>
      </c>
      <c r="O41" s="14"/>
    </row>
    <row r="42" spans="1:15" x14ac:dyDescent="0.2">
      <c r="A42" t="s">
        <v>21</v>
      </c>
      <c r="B42">
        <v>11</v>
      </c>
      <c r="C42">
        <v>1180</v>
      </c>
      <c r="D42" s="12" t="s">
        <v>43</v>
      </c>
      <c r="E42" s="44"/>
      <c r="F42" s="16"/>
      <c r="G42" s="19"/>
      <c r="H42" s="19"/>
      <c r="I42" s="20"/>
      <c r="J42" s="19"/>
      <c r="K42" t="s">
        <v>56</v>
      </c>
      <c r="L42">
        <v>3</v>
      </c>
      <c r="M42">
        <v>5</v>
      </c>
      <c r="N42" s="12">
        <f>SUM(M42/M46)</f>
        <v>1.1235955056179775E-2</v>
      </c>
      <c r="O42" s="14"/>
    </row>
    <row r="43" spans="1:15" x14ac:dyDescent="0.2">
      <c r="A43" s="36" t="s">
        <v>68</v>
      </c>
      <c r="B43" s="24">
        <f>SUM(B5:B42)</f>
        <v>601</v>
      </c>
      <c r="C43" s="24">
        <f>SUM(C5:C42)</f>
        <v>88324</v>
      </c>
      <c r="D43" s="12"/>
      <c r="E43" s="44"/>
      <c r="F43" s="16"/>
      <c r="G43" s="19"/>
      <c r="H43" s="19"/>
      <c r="I43" s="20"/>
      <c r="J43" s="19"/>
      <c r="K43" t="s">
        <v>54</v>
      </c>
      <c r="L43">
        <v>0</v>
      </c>
      <c r="M43">
        <v>0</v>
      </c>
      <c r="N43" s="12">
        <f>SUM(M43/M47)</f>
        <v>0</v>
      </c>
      <c r="O43" s="14"/>
    </row>
    <row r="44" spans="1:15" x14ac:dyDescent="0.2">
      <c r="A44" s="36" t="s">
        <v>69</v>
      </c>
      <c r="B44" s="48">
        <v>224</v>
      </c>
      <c r="C44" s="49">
        <v>117109</v>
      </c>
      <c r="D44" s="23"/>
      <c r="E44" s="44"/>
      <c r="F44" s="16"/>
      <c r="G44" s="19"/>
      <c r="H44" s="19"/>
      <c r="I44" s="20"/>
      <c r="J44" s="19"/>
      <c r="K44" t="s">
        <v>49</v>
      </c>
      <c r="L44">
        <v>0</v>
      </c>
      <c r="M44">
        <v>17</v>
      </c>
      <c r="N44" s="12">
        <f>SUM(M44/M47)</f>
        <v>-5.3968253968253971E-2</v>
      </c>
      <c r="O44" s="14"/>
    </row>
    <row r="45" spans="1:15" x14ac:dyDescent="0.2">
      <c r="A45" s="36" t="s">
        <v>61</v>
      </c>
      <c r="B45" s="24">
        <f>SUM(B43-B44)</f>
        <v>377</v>
      </c>
      <c r="C45" s="24">
        <f>SUM(C43-C44)</f>
        <v>-28785</v>
      </c>
      <c r="D45" s="23"/>
      <c r="E45" s="44"/>
      <c r="F45" s="22" t="str">
        <f>A43</f>
        <v>Total December 2020</v>
      </c>
      <c r="G45" s="24">
        <f>SUM(G5:G34)</f>
        <v>301</v>
      </c>
      <c r="H45" s="24">
        <f>SUM(H5:H44)</f>
        <v>21732</v>
      </c>
      <c r="I45" s="20"/>
      <c r="J45" s="19"/>
      <c r="K45" s="22" t="str">
        <f>A43</f>
        <v>Total December 2020</v>
      </c>
      <c r="L45" s="35">
        <f>SUM(L31:L44)</f>
        <v>7</v>
      </c>
      <c r="M45" s="35">
        <f>SUM(M31:M44)</f>
        <v>130</v>
      </c>
      <c r="N45" s="12"/>
      <c r="O45" s="14"/>
    </row>
    <row r="46" spans="1:15" x14ac:dyDescent="0.2">
      <c r="A46" s="36" t="s">
        <v>63</v>
      </c>
      <c r="B46" s="25">
        <f>SUM(B45/B44)</f>
        <v>1.6830357142857142</v>
      </c>
      <c r="C46" s="25">
        <f>SUM(C45/C44)</f>
        <v>-0.245796650983272</v>
      </c>
      <c r="D46" s="23"/>
      <c r="E46" s="50"/>
      <c r="F46" s="22" t="str">
        <f>A44</f>
        <v>Total December 2019</v>
      </c>
      <c r="G46" s="57">
        <v>175</v>
      </c>
      <c r="H46" s="57">
        <v>25336</v>
      </c>
      <c r="I46" s="20"/>
      <c r="J46" s="19"/>
      <c r="K46" s="22" t="str">
        <f>A44</f>
        <v>Total December 2019</v>
      </c>
      <c r="L46" s="35">
        <v>13</v>
      </c>
      <c r="M46" s="35">
        <v>445</v>
      </c>
      <c r="N46" s="12"/>
      <c r="O46" s="14"/>
    </row>
    <row r="47" spans="1:15" x14ac:dyDescent="0.2">
      <c r="A47" s="53"/>
      <c r="B47" s="54"/>
      <c r="C47" s="54"/>
      <c r="D47" s="38"/>
      <c r="E47" s="35"/>
      <c r="F47" s="22" t="str">
        <f>A45</f>
        <v>2020 change 2019</v>
      </c>
      <c r="G47" s="24">
        <f>SUM(G45-G46)</f>
        <v>126</v>
      </c>
      <c r="H47" s="24">
        <f>SUM(H45-H46)</f>
        <v>-3604</v>
      </c>
      <c r="I47" s="20"/>
      <c r="J47" s="19"/>
      <c r="K47" s="22" t="str">
        <f>A45</f>
        <v>2020 change 2019</v>
      </c>
      <c r="L47" s="24">
        <f>SUM(L45-L46)</f>
        <v>-6</v>
      </c>
      <c r="M47" s="24">
        <f>SUM(M45-M46)</f>
        <v>-315</v>
      </c>
      <c r="N47" s="12"/>
      <c r="O47" s="14"/>
    </row>
    <row r="48" spans="1:15" x14ac:dyDescent="0.2">
      <c r="A48" s="46"/>
      <c r="B48" s="14"/>
      <c r="C48" s="14"/>
      <c r="D48" s="25"/>
      <c r="E48" s="35"/>
      <c r="F48" s="22" t="str">
        <f>A46</f>
        <v>% change 2020 - 2019</v>
      </c>
      <c r="G48" s="25">
        <f>G47/G46</f>
        <v>0.72</v>
      </c>
      <c r="H48" s="25">
        <f>H47/H46</f>
        <v>-0.14224818440164194</v>
      </c>
      <c r="I48" s="18"/>
      <c r="J48" s="11"/>
      <c r="K48" s="22" t="str">
        <f>A46</f>
        <v>% change 2020 - 2019</v>
      </c>
      <c r="L48" s="25">
        <f>SUM((L45-L46)/L46)</f>
        <v>-0.46153846153846156</v>
      </c>
      <c r="M48" s="25">
        <f>SUM((M45-M46)/M46)</f>
        <v>-0.7078651685393258</v>
      </c>
      <c r="N48" s="15"/>
    </row>
    <row r="49" spans="1:15" x14ac:dyDescent="0.2">
      <c r="A49" s="46"/>
      <c r="B49" s="35"/>
      <c r="C49" s="35"/>
      <c r="D49" s="25"/>
      <c r="E49" s="35"/>
      <c r="F49" s="27"/>
      <c r="G49" s="55"/>
      <c r="H49" s="55"/>
      <c r="I49" s="56"/>
      <c r="J49" s="11"/>
      <c r="K49" s="26"/>
      <c r="L49" s="30"/>
      <c r="M49" s="30"/>
      <c r="N49" s="28"/>
      <c r="O49" s="14"/>
    </row>
    <row r="50" spans="1:15" x14ac:dyDescent="0.2">
      <c r="A50" s="46"/>
      <c r="B50" s="35"/>
      <c r="C50" s="35"/>
      <c r="D50" s="14"/>
      <c r="E50" s="14"/>
      <c r="F50" s="14"/>
      <c r="G50" s="45"/>
      <c r="H50" s="45"/>
      <c r="I50" s="25"/>
      <c r="J50" s="11"/>
      <c r="K50" s="46"/>
      <c r="L50" s="25"/>
      <c r="M50" s="25"/>
      <c r="N50" s="31"/>
      <c r="O50" s="14"/>
    </row>
    <row r="51" spans="1:15" x14ac:dyDescent="0.2">
      <c r="A51" s="46"/>
      <c r="B51" s="35"/>
      <c r="C51" s="35"/>
      <c r="D51" s="25"/>
      <c r="E51" s="35"/>
      <c r="F51" s="14"/>
      <c r="G51" s="45"/>
      <c r="H51" s="45"/>
      <c r="I51" s="25"/>
      <c r="J51" s="11"/>
      <c r="K51" s="46"/>
      <c r="L51" s="25"/>
      <c r="M51" s="25"/>
      <c r="N51" s="31"/>
      <c r="O51" s="14"/>
    </row>
    <row r="52" spans="1:15" x14ac:dyDescent="0.2">
      <c r="A52" s="46"/>
      <c r="B52" s="25"/>
      <c r="C52" s="25"/>
      <c r="D52" s="25"/>
      <c r="E52" s="35"/>
      <c r="F52" s="32"/>
      <c r="G52" s="32"/>
      <c r="H52" s="32"/>
      <c r="I52" s="25"/>
      <c r="J52" s="35"/>
      <c r="K52" s="46"/>
      <c r="L52" s="25"/>
      <c r="M52" s="25"/>
      <c r="N52" s="31"/>
      <c r="O52" s="14"/>
    </row>
    <row r="53" spans="1:15" x14ac:dyDescent="0.2">
      <c r="A53" s="32"/>
      <c r="B53" s="32"/>
      <c r="C53" s="32"/>
      <c r="D53" s="25"/>
      <c r="E53" s="46"/>
      <c r="F53" s="46"/>
      <c r="G53" s="25"/>
      <c r="H53" s="25"/>
      <c r="I53" s="25"/>
      <c r="J53" s="25"/>
      <c r="K53" s="46"/>
      <c r="L53" s="25"/>
      <c r="M53" s="25"/>
      <c r="N53" s="31"/>
      <c r="O53" s="14"/>
    </row>
    <row r="54" spans="1:15" x14ac:dyDescent="0.2">
      <c r="A54" s="32" t="s">
        <v>43</v>
      </c>
      <c r="B54" s="32"/>
      <c r="C54" s="32"/>
      <c r="D54" s="25"/>
      <c r="E54" s="46"/>
      <c r="F54" s="14"/>
      <c r="G54" s="14"/>
      <c r="H54" s="14"/>
      <c r="I54" s="14"/>
      <c r="J54" s="45"/>
      <c r="K54" s="14"/>
      <c r="L54" s="14"/>
      <c r="M54" s="14"/>
      <c r="N54" s="31"/>
      <c r="O54" s="14"/>
    </row>
    <row r="55" spans="1:15" x14ac:dyDescent="0.2">
      <c r="A55" s="14"/>
      <c r="B55" s="14"/>
      <c r="C55" s="14"/>
      <c r="D55" s="46"/>
      <c r="E55" s="46"/>
      <c r="F55" s="51"/>
      <c r="G55" s="45"/>
      <c r="H55" s="45"/>
      <c r="I55" s="45"/>
      <c r="J55" s="45"/>
      <c r="K55" s="45"/>
      <c r="L55" s="14"/>
      <c r="M55" s="14"/>
      <c r="N55" s="31"/>
      <c r="O55" s="14"/>
    </row>
    <row r="56" spans="1:15" x14ac:dyDescent="0.2">
      <c r="A56" s="14"/>
      <c r="B56" s="14"/>
      <c r="C56" s="14"/>
      <c r="D56" s="46"/>
      <c r="E56" s="46"/>
      <c r="F56" s="14"/>
      <c r="G56" s="45"/>
      <c r="H56" s="45"/>
      <c r="I56" s="45"/>
      <c r="J56" s="45"/>
      <c r="K56" s="45"/>
      <c r="L56" s="14"/>
      <c r="M56" s="14"/>
      <c r="N56" s="31"/>
      <c r="O56" s="14"/>
    </row>
    <row r="57" spans="1:15" x14ac:dyDescent="0.2">
      <c r="A57" s="14"/>
      <c r="B57" s="14"/>
      <c r="C57" s="14"/>
      <c r="D57" s="14"/>
      <c r="E57" s="46"/>
      <c r="F57" s="14"/>
      <c r="G57" s="45"/>
      <c r="H57" s="45"/>
      <c r="I57" s="45"/>
      <c r="J57" s="45"/>
      <c r="K57" s="45"/>
      <c r="L57" s="14"/>
      <c r="M57" s="14"/>
      <c r="N57" s="31"/>
      <c r="O57" s="14"/>
    </row>
    <row r="58" spans="1:15" x14ac:dyDescent="0.2">
      <c r="A58" s="14"/>
      <c r="B58" s="14"/>
      <c r="C58" s="14"/>
      <c r="D58" s="14"/>
      <c r="E58" s="51"/>
      <c r="F58" s="14"/>
      <c r="G58" s="45"/>
      <c r="H58" s="45"/>
      <c r="I58" s="45"/>
      <c r="J58" s="45"/>
      <c r="K58" s="45"/>
      <c r="L58" s="14"/>
      <c r="M58" s="14"/>
      <c r="N58" s="31"/>
      <c r="O58" s="14"/>
    </row>
    <row r="59" spans="1:15" x14ac:dyDescent="0.2">
      <c r="A59" s="14"/>
      <c r="B59" s="14"/>
      <c r="C59" s="14"/>
      <c r="D59" s="14"/>
      <c r="E59" s="51"/>
      <c r="F59" s="14"/>
      <c r="G59" s="45"/>
      <c r="H59" s="45"/>
      <c r="I59" s="45"/>
      <c r="J59" s="45"/>
      <c r="K59" s="45"/>
      <c r="L59" s="14"/>
      <c r="M59" s="14"/>
      <c r="N59" s="31"/>
      <c r="O59" s="14"/>
    </row>
    <row r="60" spans="1:15" x14ac:dyDescent="0.2">
      <c r="E60" s="52"/>
      <c r="F60" s="14"/>
      <c r="G60" s="45"/>
      <c r="H60" s="45"/>
      <c r="I60" s="45"/>
      <c r="J60" s="45"/>
      <c r="K60" s="45"/>
      <c r="L60" s="14"/>
      <c r="M60" s="14"/>
      <c r="N60" s="31"/>
      <c r="O60" s="14"/>
    </row>
    <row r="61" spans="1:15" x14ac:dyDescent="0.2">
      <c r="E61" s="14"/>
      <c r="F61" s="14"/>
      <c r="G61" s="45"/>
      <c r="H61" s="45"/>
      <c r="I61" s="45"/>
      <c r="J61" s="45"/>
      <c r="K61" s="45"/>
      <c r="L61" s="14"/>
      <c r="M61" s="14"/>
      <c r="N61" s="31"/>
      <c r="O61" s="14"/>
    </row>
    <row r="62" spans="1:15" x14ac:dyDescent="0.2">
      <c r="J62" s="45"/>
    </row>
    <row r="64" spans="1:15" x14ac:dyDescent="0.2">
      <c r="E64" s="29"/>
    </row>
    <row r="69" spans="5:5" x14ac:dyDescent="0.2">
      <c r="E69" s="10"/>
    </row>
    <row r="70" spans="5:5" x14ac:dyDescent="0.2">
      <c r="E70" s="10"/>
    </row>
    <row r="71" spans="5:5" x14ac:dyDescent="0.2">
      <c r="E71" s="10"/>
    </row>
    <row r="72" spans="5:5" x14ac:dyDescent="0.2">
      <c r="E72" s="10"/>
    </row>
  </sheetData>
  <mergeCells count="4">
    <mergeCell ref="A1:N1"/>
    <mergeCell ref="B3:D3"/>
    <mergeCell ref="G3:I3"/>
    <mergeCell ref="L3:N3"/>
  </mergeCells>
  <phoneticPr fontId="0" type="noConversion"/>
  <printOptions horizontalCentered="1" verticalCentered="1" gridLines="1"/>
  <pageMargins left="0" right="0" top="0" bottom="0.23622047244094491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2020</vt:lpstr>
    </vt:vector>
  </TitlesOfParts>
  <Company>The Society of the Irish Motor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VRT40</dc:creator>
  <cp:lastModifiedBy>SIMI Statistics</cp:lastModifiedBy>
  <cp:lastPrinted>2016-06-28T11:07:22Z</cp:lastPrinted>
  <dcterms:created xsi:type="dcterms:W3CDTF">2003-02-04T10:20:21Z</dcterms:created>
  <dcterms:modified xsi:type="dcterms:W3CDTF">2021-01-04T09:11:35Z</dcterms:modified>
</cp:coreProperties>
</file>